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5311" windowWidth="19320" windowHeight="13635" tabRatio="658" activeTab="0"/>
  </bookViews>
  <sheets>
    <sheet name="KFK MCH-Clinic Grant Rs." sheetId="1" r:id="rId1"/>
    <sheet name="KFK MCH-Clinic Grant USD" sheetId="2" r:id="rId2"/>
  </sheets>
  <definedNames>
    <definedName name="_xlnm.Print_Titles" localSheetId="0">'KFK MCH-Clinic Grant Rs.'!$1:$12</definedName>
    <definedName name="_xlnm.Print_Titles" localSheetId="1">'KFK MCH-Clinic Grant USD'!$1:$11</definedName>
  </definedNames>
  <calcPr fullCalcOnLoad="1"/>
</workbook>
</file>

<file path=xl/comments1.xml><?xml version="1.0" encoding="utf-8"?>
<comments xmlns="http://schemas.openxmlformats.org/spreadsheetml/2006/main">
  <authors>
    <author>Christine Egger</author>
  </authors>
  <commentList>
    <comment ref="G21" authorId="0">
      <text>
        <r>
          <rPr>
            <sz val="9"/>
            <rFont val="Geneva"/>
            <family val="0"/>
          </rPr>
          <t>Optional</t>
        </r>
      </text>
    </comment>
  </commentList>
</comments>
</file>

<file path=xl/comments2.xml><?xml version="1.0" encoding="utf-8"?>
<comments xmlns="http://schemas.openxmlformats.org/spreadsheetml/2006/main">
  <authors>
    <author>Christine Egger</author>
  </authors>
  <commentList>
    <comment ref="G20" authorId="0">
      <text>
        <r>
          <rPr>
            <sz val="9"/>
            <rFont val="Geneva"/>
            <family val="0"/>
          </rPr>
          <t>Optional</t>
        </r>
      </text>
    </comment>
  </commentList>
</comments>
</file>

<file path=xl/sharedStrings.xml><?xml version="1.0" encoding="utf-8"?>
<sst xmlns="http://schemas.openxmlformats.org/spreadsheetml/2006/main" count="131" uniqueCount="67">
  <si>
    <t>Lab space renovation</t>
  </si>
  <si>
    <t>Refrigerator</t>
  </si>
  <si>
    <t>Annual costs</t>
  </si>
  <si>
    <t>Diagnostic set (otoscope, ophthalmoscope)</t>
  </si>
  <si>
    <t>Qty.</t>
  </si>
  <si>
    <t>Set-up costs</t>
  </si>
  <si>
    <t>Item</t>
  </si>
  <si>
    <t>Furniture</t>
  </si>
  <si>
    <t>EPI sterilizer or autoclave</t>
  </si>
  <si>
    <t>Pediatric scale</t>
  </si>
  <si>
    <t>Mayo stand/instrument tray</t>
  </si>
  <si>
    <t>Glucometer and test strips</t>
  </si>
  <si>
    <t>Microscope and light source</t>
  </si>
  <si>
    <t>Urine centrifuge</t>
  </si>
  <si>
    <t>Spectrophotometer</t>
  </si>
  <si>
    <t>Water bath</t>
  </si>
  <si>
    <t>Cell counting chamber</t>
  </si>
  <si>
    <t>WBC and RBC pipettes</t>
  </si>
  <si>
    <t>Tourniquet</t>
  </si>
  <si>
    <t>Timer</t>
  </si>
  <si>
    <t>Reagent pipettes</t>
  </si>
  <si>
    <t>Reagent flasks</t>
  </si>
  <si>
    <t>Test tube racks</t>
  </si>
  <si>
    <t>Test tubes</t>
  </si>
  <si>
    <t>Cost</t>
  </si>
  <si>
    <t>Total grant request</t>
  </si>
  <si>
    <t>2.11</t>
  </si>
  <si>
    <t>2.12</t>
  </si>
  <si>
    <t>2.13</t>
  </si>
  <si>
    <t>2.14</t>
  </si>
  <si>
    <t>2.15</t>
  </si>
  <si>
    <t>2.16</t>
  </si>
  <si>
    <t>2.17</t>
  </si>
  <si>
    <t>2.18</t>
  </si>
  <si>
    <t>4.0</t>
  </si>
  <si>
    <t>1.0</t>
  </si>
  <si>
    <t>2.0</t>
  </si>
  <si>
    <t>3.0</t>
  </si>
  <si>
    <t>A.</t>
  </si>
  <si>
    <t>B.</t>
  </si>
  <si>
    <t>5.0</t>
  </si>
  <si>
    <t>6.0</t>
  </si>
  <si>
    <t>7.0</t>
  </si>
  <si>
    <t>Supplies (US$20/month)</t>
  </si>
  <si>
    <t>PROJECT PROPOSAL SUBMISSION FORM</t>
  </si>
  <si>
    <t>Equipment/supplies</t>
  </si>
  <si>
    <t>Contingencies (6%)</t>
  </si>
  <si>
    <t>Equipment maintenance and calibration</t>
  </si>
  <si>
    <t>Technician's salary (US$150/month)</t>
  </si>
  <si>
    <t>Lab investigation table</t>
  </si>
  <si>
    <t>Microscope table</t>
  </si>
  <si>
    <t>Chairs/stools</t>
  </si>
  <si>
    <t>Shelving/storage for lab supplies</t>
  </si>
  <si>
    <t>Note: Electrical improvements; ceiling, wall, and floor renovation; plumbing; fuel costs for transporting materials from Kathmandu.</t>
  </si>
  <si>
    <t>Note: For unanticipated increases in costs, to accommodate delays in completing the renovation, etc.</t>
  </si>
  <si>
    <t>Note: For a specialist technician to visit the MCH-Clinic quarterly for recommended maintenance/calibration on equipment as required</t>
  </si>
  <si>
    <t>US$ per item</t>
  </si>
  <si>
    <t>Total</t>
  </si>
  <si>
    <t>Karing for Kids Nepal</t>
  </si>
  <si>
    <t>Mother and Child Health Clinic (MCH-Clinic)</t>
  </si>
  <si>
    <t>Rasuwa District, Nepal</t>
  </si>
  <si>
    <t>Purpose: To establish a basic medical laboratory</t>
  </si>
  <si>
    <t>2.10</t>
  </si>
  <si>
    <t>NRs./item</t>
  </si>
  <si>
    <t>Exchange rate:</t>
  </si>
  <si>
    <t>AMERICA NEPAL MEDICAL FOUNDATION</t>
  </si>
  <si>
    <t>Project Budget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</si>
</sst>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#,##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5"/>
    </xf>
    <xf numFmtId="0" fontId="7" fillId="0" borderId="0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indent="15"/>
    </xf>
    <xf numFmtId="0" fontId="7" fillId="0" borderId="3" xfId="0" applyFont="1" applyFill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indent="15"/>
    </xf>
    <xf numFmtId="0" fontId="7" fillId="0" borderId="6" xfId="0" applyFont="1" applyFill="1" applyBorder="1" applyAlignment="1" quotePrefix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indent="15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 indent="15"/>
    </xf>
    <xf numFmtId="0" fontId="9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vertical="center"/>
    </xf>
    <xf numFmtId="0" fontId="7" fillId="0" borderId="10" xfId="0" applyFont="1" applyFill="1" applyBorder="1" applyAlignment="1" quotePrefix="1">
      <alignment vertical="center"/>
    </xf>
    <xf numFmtId="4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3" xfId="0" applyFont="1" applyFill="1" applyBorder="1" applyAlignment="1" quotePrefix="1">
      <alignment vertical="center"/>
    </xf>
    <xf numFmtId="0" fontId="7" fillId="0" borderId="6" xfId="0" applyFont="1" applyFill="1" applyBorder="1" applyAlignment="1" quotePrefix="1">
      <alignment vertical="center"/>
    </xf>
    <xf numFmtId="4" fontId="7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indent="15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horizontal="right" vertical="center"/>
    </xf>
    <xf numFmtId="4" fontId="7" fillId="3" borderId="10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0" borderId="0" xfId="0" applyFont="1" applyFill="1" applyAlignment="1" quotePrefix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left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left" vertical="center" indent="15"/>
    </xf>
    <xf numFmtId="3" fontId="7" fillId="0" borderId="3" xfId="0" applyNumberFormat="1" applyFont="1" applyFill="1" applyBorder="1" applyAlignment="1" quotePrefix="1">
      <alignment horizontal="left" vertical="center"/>
    </xf>
    <xf numFmtId="3" fontId="7" fillId="0" borderId="3" xfId="0" applyNumberFormat="1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indent="15"/>
    </xf>
    <xf numFmtId="3" fontId="7" fillId="0" borderId="6" xfId="0" applyNumberFormat="1" applyFont="1" applyFill="1" applyBorder="1" applyAlignment="1" quotePrefix="1">
      <alignment horizontal="left" vertical="center"/>
    </xf>
    <xf numFmtId="3" fontId="7" fillId="0" borderId="6" xfId="0" applyNumberFormat="1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left" vertical="center" indent="15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 quotePrefix="1">
      <alignment vertical="center"/>
    </xf>
    <xf numFmtId="3" fontId="7" fillId="0" borderId="0" xfId="0" applyNumberFormat="1" applyFont="1" applyFill="1" applyBorder="1" applyAlignment="1" quotePrefix="1">
      <alignment horizontal="left"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horizontal="left" vertical="center" indent="15"/>
    </xf>
    <xf numFmtId="3" fontId="7" fillId="0" borderId="10" xfId="0" applyNumberFormat="1" applyFont="1" applyFill="1" applyBorder="1" applyAlignment="1" quotePrefix="1">
      <alignment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 quotePrefix="1">
      <alignment vertical="center"/>
    </xf>
    <xf numFmtId="3" fontId="7" fillId="0" borderId="6" xfId="0" applyNumberFormat="1" applyFont="1" applyFill="1" applyBorder="1" applyAlignment="1" quotePrefix="1">
      <alignment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75" fontId="7" fillId="2" borderId="10" xfId="0" applyNumberFormat="1" applyFont="1" applyFill="1" applyBorder="1" applyAlignment="1">
      <alignment horizontal="right" vertical="center"/>
    </xf>
    <xf numFmtId="175" fontId="7" fillId="0" borderId="3" xfId="0" applyNumberFormat="1" applyFont="1" applyFill="1" applyBorder="1" applyAlignment="1">
      <alignment horizontal="right" vertical="center"/>
    </xf>
    <xf numFmtId="175" fontId="7" fillId="0" borderId="6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7" fillId="0" borderId="6" xfId="0" applyNumberFormat="1" applyFont="1" applyFill="1" applyBorder="1" applyAlignment="1">
      <alignment vertical="center"/>
    </xf>
    <xf numFmtId="175" fontId="7" fillId="2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7" fillId="3" borderId="1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7" fillId="3" borderId="9" xfId="0" applyNumberFormat="1" applyFont="1" applyFill="1" applyBorder="1" applyAlignment="1">
      <alignment horizontal="left" vertical="center"/>
    </xf>
    <xf numFmtId="3" fontId="7" fillId="3" borderId="10" xfId="0" applyNumberFormat="1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>
      <alignment horizontal="left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2" borderId="10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workbookViewId="0" topLeftCell="A1">
      <selection activeCell="A1" sqref="A1:I1"/>
    </sheetView>
  </sheetViews>
  <sheetFormatPr defaultColWidth="9.00390625" defaultRowHeight="12.75"/>
  <cols>
    <col min="1" max="1" width="3.00390625" style="71" bestFit="1" customWidth="1"/>
    <col min="2" max="2" width="4.625" style="41" customWidth="1"/>
    <col min="3" max="3" width="5.00390625" style="72" customWidth="1"/>
    <col min="4" max="4" width="40.25390625" style="73" customWidth="1"/>
    <col min="5" max="5" width="13.875" style="74" customWidth="1"/>
    <col min="6" max="6" width="5.75390625" style="75" bestFit="1" customWidth="1"/>
    <col min="7" max="7" width="8.875" style="78" bestFit="1" customWidth="1"/>
    <col min="8" max="8" width="16.50390625" style="79" customWidth="1"/>
    <col min="9" max="10" width="2.50390625" style="41" customWidth="1"/>
    <col min="11" max="16384" width="11.00390625" style="41" customWidth="1"/>
  </cols>
  <sheetData>
    <row r="1" spans="1:9" s="2" customFormat="1" ht="18" customHeight="1">
      <c r="A1" s="148" t="s">
        <v>65</v>
      </c>
      <c r="B1" s="148"/>
      <c r="C1" s="148"/>
      <c r="D1" s="148"/>
      <c r="E1" s="148"/>
      <c r="F1" s="148"/>
      <c r="G1" s="148"/>
      <c r="H1" s="148"/>
      <c r="I1" s="148"/>
    </row>
    <row r="2" spans="1:9" s="2" customFormat="1" ht="18" customHeight="1">
      <c r="A2" s="148" t="s">
        <v>44</v>
      </c>
      <c r="B2" s="148"/>
      <c r="C2" s="148"/>
      <c r="D2" s="148"/>
      <c r="E2" s="148"/>
      <c r="F2" s="148"/>
      <c r="G2" s="148"/>
      <c r="H2" s="148"/>
      <c r="I2" s="148"/>
    </row>
    <row r="3" spans="1:8" s="2" customFormat="1" ht="9.75" customHeight="1">
      <c r="A3" s="43"/>
      <c r="B3" s="43"/>
      <c r="C3" s="43"/>
      <c r="D3" s="43"/>
      <c r="E3" s="43"/>
      <c r="F3" s="43"/>
      <c r="G3" s="43"/>
      <c r="H3" s="43"/>
    </row>
    <row r="4" spans="1:9" s="2" customFormat="1" ht="18" customHeight="1">
      <c r="A4" s="148" t="s">
        <v>58</v>
      </c>
      <c r="B4" s="148"/>
      <c r="C4" s="148"/>
      <c r="D4" s="148"/>
      <c r="E4" s="148"/>
      <c r="F4" s="148"/>
      <c r="G4" s="148"/>
      <c r="H4" s="148"/>
      <c r="I4" s="148"/>
    </row>
    <row r="5" spans="1:9" s="2" customFormat="1" ht="18" customHeight="1">
      <c r="A5" s="148" t="s">
        <v>59</v>
      </c>
      <c r="B5" s="148"/>
      <c r="C5" s="148"/>
      <c r="D5" s="148"/>
      <c r="E5" s="148"/>
      <c r="F5" s="148"/>
      <c r="G5" s="148"/>
      <c r="H5" s="148"/>
      <c r="I5" s="148"/>
    </row>
    <row r="6" spans="1:9" s="2" customFormat="1" ht="18" customHeight="1">
      <c r="A6" s="148" t="s">
        <v>60</v>
      </c>
      <c r="B6" s="148"/>
      <c r="C6" s="148"/>
      <c r="D6" s="148"/>
      <c r="E6" s="148"/>
      <c r="F6" s="148"/>
      <c r="G6" s="148"/>
      <c r="H6" s="148"/>
      <c r="I6" s="148"/>
    </row>
    <row r="7" spans="1:8" s="2" customFormat="1" ht="6.75" customHeight="1">
      <c r="A7" s="43"/>
      <c r="B7" s="43"/>
      <c r="C7" s="43"/>
      <c r="D7" s="43"/>
      <c r="E7" s="43"/>
      <c r="F7" s="43"/>
      <c r="G7" s="43"/>
      <c r="H7" s="43"/>
    </row>
    <row r="8" spans="1:9" s="2" customFormat="1" ht="18" customHeight="1">
      <c r="A8" s="148" t="s">
        <v>61</v>
      </c>
      <c r="B8" s="148"/>
      <c r="C8" s="148"/>
      <c r="D8" s="148"/>
      <c r="E8" s="148"/>
      <c r="F8" s="148"/>
      <c r="G8" s="148"/>
      <c r="H8" s="148"/>
      <c r="I8" s="148"/>
    </row>
    <row r="9" spans="1:9" s="2" customFormat="1" ht="7.5" customHeight="1">
      <c r="A9" s="43"/>
      <c r="B9" s="43"/>
      <c r="C9" s="43"/>
      <c r="D9" s="43"/>
      <c r="E9" s="43"/>
      <c r="F9" s="43"/>
      <c r="G9" s="43"/>
      <c r="H9" s="43"/>
      <c r="I9" s="43"/>
    </row>
    <row r="10" spans="1:8" s="2" customFormat="1" ht="18" customHeight="1">
      <c r="A10" s="148" t="s">
        <v>66</v>
      </c>
      <c r="B10" s="148"/>
      <c r="C10" s="148"/>
      <c r="D10" s="148"/>
      <c r="E10" s="148"/>
      <c r="F10" s="148"/>
      <c r="G10" s="148"/>
      <c r="H10" s="148"/>
    </row>
    <row r="11" spans="1:8" s="2" customFormat="1" ht="18" customHeight="1">
      <c r="A11" s="43"/>
      <c r="B11" s="136" t="s">
        <v>64</v>
      </c>
      <c r="C11" s="43"/>
      <c r="D11" s="136">
        <v>70</v>
      </c>
      <c r="E11" s="43"/>
      <c r="F11" s="43"/>
      <c r="G11" s="43"/>
      <c r="H11" s="43"/>
    </row>
    <row r="12" spans="1:8" s="1" customFormat="1" ht="15.75">
      <c r="A12" s="10"/>
      <c r="B12" s="5"/>
      <c r="C12" s="3"/>
      <c r="D12" s="5"/>
      <c r="E12" s="4"/>
      <c r="F12" s="9"/>
      <c r="G12" s="44"/>
      <c r="H12" s="45"/>
    </row>
    <row r="13" spans="1:9" s="2" customFormat="1" ht="24" customHeight="1">
      <c r="A13" s="155" t="s">
        <v>6</v>
      </c>
      <c r="B13" s="155"/>
      <c r="C13" s="155"/>
      <c r="D13" s="155"/>
      <c r="E13" s="12" t="s">
        <v>63</v>
      </c>
      <c r="F13" s="13" t="s">
        <v>4</v>
      </c>
      <c r="G13" s="14" t="s">
        <v>24</v>
      </c>
      <c r="H13" s="152" t="s">
        <v>57</v>
      </c>
      <c r="I13" s="153"/>
    </row>
    <row r="14" spans="1:11" s="2" customFormat="1" ht="34.5" customHeight="1">
      <c r="A14" s="85" t="s">
        <v>38</v>
      </c>
      <c r="B14" s="86" t="s">
        <v>5</v>
      </c>
      <c r="C14" s="86"/>
      <c r="D14" s="87"/>
      <c r="E14" s="87"/>
      <c r="F14" s="88"/>
      <c r="G14" s="88"/>
      <c r="H14" s="89">
        <f>SUM(H15:H41)</f>
        <v>397810</v>
      </c>
      <c r="I14" s="90"/>
      <c r="K14" s="145"/>
    </row>
    <row r="15" spans="1:11" s="2" customFormat="1" ht="17.25" customHeight="1">
      <c r="A15" s="91"/>
      <c r="B15" s="92" t="s">
        <v>35</v>
      </c>
      <c r="C15" s="93" t="s">
        <v>0</v>
      </c>
      <c r="D15" s="94"/>
      <c r="E15" s="95"/>
      <c r="F15" s="96"/>
      <c r="G15" s="97"/>
      <c r="H15" s="95">
        <f>+'KFK MCH-Clinic Grant USD'!H14*'KFK MCH-Clinic Grant Rs.'!D11</f>
        <v>105000</v>
      </c>
      <c r="I15" s="98"/>
      <c r="K15" s="145"/>
    </row>
    <row r="16" spans="1:11" s="2" customFormat="1" ht="27" customHeight="1">
      <c r="A16" s="99"/>
      <c r="B16" s="100"/>
      <c r="C16" s="101"/>
      <c r="D16" s="151" t="s">
        <v>53</v>
      </c>
      <c r="E16" s="151"/>
      <c r="F16" s="102"/>
      <c r="G16" s="103"/>
      <c r="H16" s="104"/>
      <c r="I16" s="105"/>
      <c r="K16" s="145"/>
    </row>
    <row r="17" spans="1:11" s="2" customFormat="1" ht="15">
      <c r="A17" s="91"/>
      <c r="B17" s="92" t="s">
        <v>36</v>
      </c>
      <c r="C17" s="154" t="s">
        <v>45</v>
      </c>
      <c r="D17" s="154"/>
      <c r="E17" s="95"/>
      <c r="F17" s="96"/>
      <c r="G17" s="97"/>
      <c r="H17" s="95">
        <f>+'KFK MCH-Clinic Grant USD'!H16*'KFK MCH-Clinic Grant Rs.'!D11</f>
        <v>238070</v>
      </c>
      <c r="I17" s="98"/>
      <c r="K17" s="145"/>
    </row>
    <row r="18" spans="1:11" ht="15">
      <c r="A18" s="106"/>
      <c r="B18" s="107"/>
      <c r="C18" s="108">
        <v>2.1</v>
      </c>
      <c r="D18" s="109" t="s">
        <v>8</v>
      </c>
      <c r="E18" s="110">
        <f>+'KFK MCH-Clinic Grant USD'!E17*'KFK MCH-Clinic Grant Rs.'!$D$11</f>
        <v>14700</v>
      </c>
      <c r="F18" s="111">
        <v>1</v>
      </c>
      <c r="G18" s="107">
        <f>+E18*F18</f>
        <v>14700</v>
      </c>
      <c r="H18" s="110"/>
      <c r="I18" s="112"/>
      <c r="K18" s="146"/>
    </row>
    <row r="19" spans="1:11" ht="15">
      <c r="A19" s="106"/>
      <c r="B19" s="107"/>
      <c r="C19" s="108">
        <v>2.2</v>
      </c>
      <c r="D19" s="109" t="s">
        <v>9</v>
      </c>
      <c r="E19" s="110">
        <f>+'KFK MCH-Clinic Grant USD'!E18*'KFK MCH-Clinic Grant Rs.'!$D$11</f>
        <v>4900</v>
      </c>
      <c r="F19" s="111">
        <v>1</v>
      </c>
      <c r="G19" s="107">
        <f>+E19*F19</f>
        <v>4900</v>
      </c>
      <c r="H19" s="110"/>
      <c r="I19" s="112"/>
      <c r="K19" s="146"/>
    </row>
    <row r="20" spans="1:11" ht="15">
      <c r="A20" s="106"/>
      <c r="B20" s="107"/>
      <c r="C20" s="108">
        <v>2.3</v>
      </c>
      <c r="D20" s="109" t="s">
        <v>10</v>
      </c>
      <c r="E20" s="110">
        <f>+'KFK MCH-Clinic Grant USD'!E19*'KFK MCH-Clinic Grant Rs.'!$D$11</f>
        <v>14595</v>
      </c>
      <c r="F20" s="111">
        <v>2</v>
      </c>
      <c r="G20" s="107">
        <f>+E20*F20</f>
        <v>29190</v>
      </c>
      <c r="H20" s="110"/>
      <c r="I20" s="112"/>
      <c r="K20" s="146"/>
    </row>
    <row r="21" spans="1:11" ht="30">
      <c r="A21" s="106"/>
      <c r="B21" s="107"/>
      <c r="C21" s="108">
        <v>2.4</v>
      </c>
      <c r="D21" s="109" t="s">
        <v>3</v>
      </c>
      <c r="E21" s="110">
        <f>+'KFK MCH-Clinic Grant USD'!E20*'KFK MCH-Clinic Grant Rs.'!$D$11</f>
        <v>58450</v>
      </c>
      <c r="F21" s="111">
        <v>1</v>
      </c>
      <c r="G21" s="107">
        <f aca="true" t="shared" si="0" ref="G21:G39">+E21*F21</f>
        <v>58450</v>
      </c>
      <c r="H21" s="110"/>
      <c r="I21" s="112"/>
      <c r="K21" s="146"/>
    </row>
    <row r="22" spans="1:11" ht="15">
      <c r="A22" s="106"/>
      <c r="B22" s="107"/>
      <c r="C22" s="108">
        <v>2.5</v>
      </c>
      <c r="D22" s="109" t="s">
        <v>11</v>
      </c>
      <c r="E22" s="110">
        <f>+'KFK MCH-Clinic Grant USD'!E21*'KFK MCH-Clinic Grant Rs.'!$D$11</f>
        <v>19600</v>
      </c>
      <c r="F22" s="111">
        <v>1</v>
      </c>
      <c r="G22" s="107">
        <f t="shared" si="0"/>
        <v>19600</v>
      </c>
      <c r="H22" s="110"/>
      <c r="I22" s="112"/>
      <c r="K22" s="146"/>
    </row>
    <row r="23" spans="1:11" ht="15">
      <c r="A23" s="106"/>
      <c r="B23" s="107"/>
      <c r="C23" s="108">
        <v>2.6</v>
      </c>
      <c r="D23" s="109" t="s">
        <v>12</v>
      </c>
      <c r="E23" s="110">
        <f>+'KFK MCH-Clinic Grant USD'!E22*'KFK MCH-Clinic Grant Rs.'!$D$11</f>
        <v>19600</v>
      </c>
      <c r="F23" s="111">
        <v>1</v>
      </c>
      <c r="G23" s="107">
        <f t="shared" si="0"/>
        <v>19600</v>
      </c>
      <c r="H23" s="110"/>
      <c r="I23" s="112"/>
      <c r="K23" s="146"/>
    </row>
    <row r="24" spans="1:11" ht="15">
      <c r="A24" s="106"/>
      <c r="B24" s="107"/>
      <c r="C24" s="108">
        <v>2.7</v>
      </c>
      <c r="D24" s="109" t="s">
        <v>13</v>
      </c>
      <c r="E24" s="110">
        <f>+'KFK MCH-Clinic Grant USD'!E23*'KFK MCH-Clinic Grant Rs.'!$D$11</f>
        <v>7700</v>
      </c>
      <c r="F24" s="111">
        <v>2</v>
      </c>
      <c r="G24" s="107">
        <f t="shared" si="0"/>
        <v>15400</v>
      </c>
      <c r="H24" s="110"/>
      <c r="I24" s="112"/>
      <c r="K24" s="146"/>
    </row>
    <row r="25" spans="1:11" ht="15">
      <c r="A25" s="106"/>
      <c r="B25" s="107"/>
      <c r="C25" s="108">
        <v>2.8</v>
      </c>
      <c r="D25" s="109" t="s">
        <v>1</v>
      </c>
      <c r="E25" s="110">
        <f>+'KFK MCH-Clinic Grant USD'!E24*'KFK MCH-Clinic Grant Rs.'!$D$11</f>
        <v>24290</v>
      </c>
      <c r="F25" s="111">
        <v>1</v>
      </c>
      <c r="G25" s="107">
        <f t="shared" si="0"/>
        <v>24290</v>
      </c>
      <c r="H25" s="110"/>
      <c r="I25" s="112"/>
      <c r="K25" s="146"/>
    </row>
    <row r="26" spans="1:11" ht="15">
      <c r="A26" s="106"/>
      <c r="B26" s="107"/>
      <c r="C26" s="108">
        <v>2.9</v>
      </c>
      <c r="D26" s="109" t="s">
        <v>14</v>
      </c>
      <c r="E26" s="110">
        <f>+'KFK MCH-Clinic Grant USD'!E25*'KFK MCH-Clinic Grant Rs.'!$D$11</f>
        <v>9730</v>
      </c>
      <c r="F26" s="111">
        <v>1</v>
      </c>
      <c r="G26" s="107">
        <f t="shared" si="0"/>
        <v>9730</v>
      </c>
      <c r="H26" s="110"/>
      <c r="I26" s="112"/>
      <c r="K26" s="146"/>
    </row>
    <row r="27" spans="1:11" ht="15">
      <c r="A27" s="106"/>
      <c r="B27" s="107"/>
      <c r="C27" s="113" t="s">
        <v>62</v>
      </c>
      <c r="D27" s="109" t="s">
        <v>15</v>
      </c>
      <c r="E27" s="110">
        <f>+'KFK MCH-Clinic Grant USD'!E26*'KFK MCH-Clinic Grant Rs.'!$D$11</f>
        <v>2450</v>
      </c>
      <c r="F27" s="111">
        <v>2</v>
      </c>
      <c r="G27" s="107">
        <f t="shared" si="0"/>
        <v>4900</v>
      </c>
      <c r="H27" s="110"/>
      <c r="I27" s="112"/>
      <c r="K27" s="146"/>
    </row>
    <row r="28" spans="1:11" ht="15">
      <c r="A28" s="106"/>
      <c r="B28" s="107"/>
      <c r="C28" s="114" t="s">
        <v>26</v>
      </c>
      <c r="D28" s="109" t="s">
        <v>16</v>
      </c>
      <c r="E28" s="110">
        <f>+'KFK MCH-Clinic Grant USD'!E27*'KFK MCH-Clinic Grant Rs.'!$D$11</f>
        <v>8750</v>
      </c>
      <c r="F28" s="111">
        <v>2</v>
      </c>
      <c r="G28" s="107">
        <f t="shared" si="0"/>
        <v>17500</v>
      </c>
      <c r="H28" s="110"/>
      <c r="I28" s="112"/>
      <c r="K28" s="146"/>
    </row>
    <row r="29" spans="1:11" ht="15">
      <c r="A29" s="106"/>
      <c r="B29" s="107"/>
      <c r="C29" s="114" t="s">
        <v>27</v>
      </c>
      <c r="D29" s="109" t="s">
        <v>17</v>
      </c>
      <c r="E29" s="110">
        <f>+'KFK MCH-Clinic Grant USD'!E28*'KFK MCH-Clinic Grant Rs.'!$D$11</f>
        <v>4410</v>
      </c>
      <c r="F29" s="111">
        <v>2</v>
      </c>
      <c r="G29" s="107">
        <f t="shared" si="0"/>
        <v>8820</v>
      </c>
      <c r="H29" s="110"/>
      <c r="I29" s="112"/>
      <c r="K29" s="146"/>
    </row>
    <row r="30" spans="1:11" ht="15">
      <c r="A30" s="106"/>
      <c r="B30" s="107"/>
      <c r="C30" s="114" t="s">
        <v>28</v>
      </c>
      <c r="D30" s="109" t="s">
        <v>18</v>
      </c>
      <c r="E30" s="110">
        <f>+'KFK MCH-Clinic Grant USD'!E29*'KFK MCH-Clinic Grant Rs.'!$D$11</f>
        <v>49</v>
      </c>
      <c r="F30" s="111">
        <v>50</v>
      </c>
      <c r="G30" s="107">
        <f t="shared" si="0"/>
        <v>2450</v>
      </c>
      <c r="H30" s="110"/>
      <c r="I30" s="112"/>
      <c r="K30" s="146"/>
    </row>
    <row r="31" spans="1:11" ht="15">
      <c r="A31" s="106"/>
      <c r="B31" s="107"/>
      <c r="C31" s="114" t="s">
        <v>29</v>
      </c>
      <c r="D31" s="109" t="s">
        <v>19</v>
      </c>
      <c r="E31" s="110">
        <f>+'KFK MCH-Clinic Grant USD'!E30*'KFK MCH-Clinic Grant Rs.'!$D$11</f>
        <v>210</v>
      </c>
      <c r="F31" s="111">
        <v>4</v>
      </c>
      <c r="G31" s="107">
        <f t="shared" si="0"/>
        <v>840</v>
      </c>
      <c r="H31" s="110"/>
      <c r="I31" s="112"/>
      <c r="K31" s="146"/>
    </row>
    <row r="32" spans="1:11" ht="15">
      <c r="A32" s="106"/>
      <c r="B32" s="107"/>
      <c r="C32" s="114" t="s">
        <v>30</v>
      </c>
      <c r="D32" s="109" t="s">
        <v>20</v>
      </c>
      <c r="E32" s="110">
        <f>+'KFK MCH-Clinic Grant USD'!E31*'KFK MCH-Clinic Grant Rs.'!$D$11</f>
        <v>210</v>
      </c>
      <c r="F32" s="111">
        <v>4</v>
      </c>
      <c r="G32" s="107">
        <f t="shared" si="0"/>
        <v>840</v>
      </c>
      <c r="H32" s="110"/>
      <c r="I32" s="112"/>
      <c r="K32" s="146"/>
    </row>
    <row r="33" spans="1:11" ht="15">
      <c r="A33" s="106"/>
      <c r="B33" s="107"/>
      <c r="C33" s="114" t="s">
        <v>31</v>
      </c>
      <c r="D33" s="109" t="s">
        <v>21</v>
      </c>
      <c r="E33" s="110">
        <f>+'KFK MCH-Clinic Grant USD'!E32*'KFK MCH-Clinic Grant Rs.'!$D$11</f>
        <v>210</v>
      </c>
      <c r="F33" s="111">
        <v>4</v>
      </c>
      <c r="G33" s="107">
        <f t="shared" si="0"/>
        <v>840</v>
      </c>
      <c r="H33" s="110"/>
      <c r="I33" s="112"/>
      <c r="K33" s="146"/>
    </row>
    <row r="34" spans="1:11" ht="15">
      <c r="A34" s="106"/>
      <c r="B34" s="107"/>
      <c r="C34" s="114" t="s">
        <v>32</v>
      </c>
      <c r="D34" s="109" t="s">
        <v>22</v>
      </c>
      <c r="E34" s="110">
        <f>+'KFK MCH-Clinic Grant USD'!E33*'KFK MCH-Clinic Grant Rs.'!$D$11</f>
        <v>1960</v>
      </c>
      <c r="F34" s="111">
        <v>2</v>
      </c>
      <c r="G34" s="107">
        <f t="shared" si="0"/>
        <v>3920</v>
      </c>
      <c r="H34" s="110"/>
      <c r="I34" s="112"/>
      <c r="K34" s="146"/>
    </row>
    <row r="35" spans="1:11" ht="15">
      <c r="A35" s="99"/>
      <c r="B35" s="115"/>
      <c r="C35" s="114" t="s">
        <v>33</v>
      </c>
      <c r="D35" s="116" t="s">
        <v>23</v>
      </c>
      <c r="E35" s="110">
        <f>+'KFK MCH-Clinic Grant USD'!E34*'KFK MCH-Clinic Grant Rs.'!$D$11</f>
        <v>210</v>
      </c>
      <c r="F35" s="117">
        <v>10</v>
      </c>
      <c r="G35" s="115">
        <f t="shared" si="0"/>
        <v>2100</v>
      </c>
      <c r="H35" s="104"/>
      <c r="I35" s="118"/>
      <c r="K35" s="146"/>
    </row>
    <row r="36" spans="1:11" ht="15">
      <c r="A36" s="91"/>
      <c r="B36" s="92" t="s">
        <v>37</v>
      </c>
      <c r="C36" s="154" t="s">
        <v>7</v>
      </c>
      <c r="D36" s="154"/>
      <c r="E36" s="95"/>
      <c r="F36" s="94"/>
      <c r="G36" s="119"/>
      <c r="H36" s="95">
        <f>SUM(G37:G40)</f>
        <v>32270</v>
      </c>
      <c r="I36" s="120"/>
      <c r="K36" s="145"/>
    </row>
    <row r="37" spans="1:11" ht="15">
      <c r="A37" s="106"/>
      <c r="B37" s="107"/>
      <c r="C37" s="108">
        <v>3.1</v>
      </c>
      <c r="D37" s="109" t="s">
        <v>49</v>
      </c>
      <c r="E37" s="110">
        <f>+'KFK MCH-Clinic Grant USD'!E36*'KFK MCH-Clinic Grant Rs.'!$D$11</f>
        <v>7770</v>
      </c>
      <c r="F37" s="111">
        <v>1</v>
      </c>
      <c r="G37" s="107">
        <f t="shared" si="0"/>
        <v>7770</v>
      </c>
      <c r="H37" s="110"/>
      <c r="I37" s="112"/>
      <c r="K37" s="146"/>
    </row>
    <row r="38" spans="1:11" ht="15">
      <c r="A38" s="106"/>
      <c r="B38" s="107"/>
      <c r="C38" s="108">
        <v>3.2</v>
      </c>
      <c r="D38" s="109" t="s">
        <v>50</v>
      </c>
      <c r="E38" s="110">
        <f>+'KFK MCH-Clinic Grant USD'!E37*'KFK MCH-Clinic Grant Rs.'!$D$11</f>
        <v>4900</v>
      </c>
      <c r="F38" s="111">
        <v>1</v>
      </c>
      <c r="G38" s="107">
        <f t="shared" si="0"/>
        <v>4900</v>
      </c>
      <c r="H38" s="110"/>
      <c r="I38" s="112"/>
      <c r="K38" s="146"/>
    </row>
    <row r="39" spans="1:11" ht="15">
      <c r="A39" s="106"/>
      <c r="B39" s="107"/>
      <c r="C39" s="108">
        <v>3.3</v>
      </c>
      <c r="D39" s="109" t="s">
        <v>51</v>
      </c>
      <c r="E39" s="110">
        <f>+'KFK MCH-Clinic Grant USD'!E38*'KFK MCH-Clinic Grant Rs.'!$D$11</f>
        <v>2450</v>
      </c>
      <c r="F39" s="111">
        <v>4</v>
      </c>
      <c r="G39" s="107">
        <f t="shared" si="0"/>
        <v>9800</v>
      </c>
      <c r="H39" s="110"/>
      <c r="I39" s="112"/>
      <c r="K39" s="146"/>
    </row>
    <row r="40" spans="1:11" ht="15">
      <c r="A40" s="99"/>
      <c r="B40" s="115"/>
      <c r="C40" s="101">
        <v>3.4</v>
      </c>
      <c r="D40" s="116" t="s">
        <v>52</v>
      </c>
      <c r="E40" s="110">
        <f>+'KFK MCH-Clinic Grant USD'!E39*'KFK MCH-Clinic Grant Rs.'!$D$11</f>
        <v>9800</v>
      </c>
      <c r="F40" s="117">
        <v>1</v>
      </c>
      <c r="G40" s="115">
        <f>+E40*F40</f>
        <v>9800</v>
      </c>
      <c r="H40" s="115"/>
      <c r="I40" s="118"/>
      <c r="K40" s="146"/>
    </row>
    <row r="41" spans="1:11" ht="15">
      <c r="A41" s="91"/>
      <c r="B41" s="92" t="s">
        <v>34</v>
      </c>
      <c r="C41" s="154" t="s">
        <v>46</v>
      </c>
      <c r="D41" s="154"/>
      <c r="E41" s="94"/>
      <c r="F41" s="119"/>
      <c r="G41" s="119"/>
      <c r="H41" s="95">
        <f>+'KFK MCH-Clinic Grant USD'!H40*'KFK MCH-Clinic Grant Rs.'!$D$11</f>
        <v>22470</v>
      </c>
      <c r="I41" s="120"/>
      <c r="K41" s="145"/>
    </row>
    <row r="42" spans="1:11" ht="26.25" customHeight="1">
      <c r="A42" s="99"/>
      <c r="B42" s="100"/>
      <c r="C42" s="121"/>
      <c r="D42" s="151" t="s">
        <v>54</v>
      </c>
      <c r="E42" s="151"/>
      <c r="F42" s="115"/>
      <c r="G42" s="115"/>
      <c r="H42" s="104"/>
      <c r="I42" s="118"/>
      <c r="K42" s="146"/>
    </row>
    <row r="43" spans="1:11" ht="30.75" customHeight="1">
      <c r="A43" s="85" t="s">
        <v>39</v>
      </c>
      <c r="B43" s="157" t="s">
        <v>2</v>
      </c>
      <c r="C43" s="157"/>
      <c r="D43" s="157"/>
      <c r="E43" s="87"/>
      <c r="F43" s="122"/>
      <c r="G43" s="122"/>
      <c r="H43" s="147">
        <f>+'KFK MCH-Clinic Grant USD'!H42*'KFK MCH-Clinic Grant Rs.'!$D$11</f>
        <v>167300</v>
      </c>
      <c r="I43" s="123"/>
      <c r="K43" s="145"/>
    </row>
    <row r="44" spans="1:11" ht="15">
      <c r="A44" s="124"/>
      <c r="B44" s="125" t="s">
        <v>40</v>
      </c>
      <c r="C44" s="156" t="s">
        <v>43</v>
      </c>
      <c r="D44" s="156"/>
      <c r="E44" s="126"/>
      <c r="F44" s="127"/>
      <c r="G44" s="95">
        <f>+'KFK MCH-Clinic Grant USD'!G43*'KFK MCH-Clinic Grant Rs.'!$D$11</f>
        <v>16800</v>
      </c>
      <c r="H44" s="128"/>
      <c r="I44" s="129"/>
      <c r="K44" s="146"/>
    </row>
    <row r="45" spans="1:11" ht="15">
      <c r="A45" s="124"/>
      <c r="B45" s="125" t="s">
        <v>41</v>
      </c>
      <c r="C45" s="156" t="s">
        <v>48</v>
      </c>
      <c r="D45" s="156"/>
      <c r="E45" s="127"/>
      <c r="F45" s="127"/>
      <c r="G45" s="95">
        <f>+'KFK MCH-Clinic Grant USD'!G44*'KFK MCH-Clinic Grant Rs.'!$D$11</f>
        <v>126000</v>
      </c>
      <c r="H45" s="128"/>
      <c r="I45" s="129"/>
      <c r="K45" s="146"/>
    </row>
    <row r="46" spans="1:11" ht="15">
      <c r="A46" s="91"/>
      <c r="B46" s="130" t="s">
        <v>42</v>
      </c>
      <c r="C46" s="154" t="s">
        <v>47</v>
      </c>
      <c r="D46" s="154"/>
      <c r="E46" s="119"/>
      <c r="F46" s="119"/>
      <c r="G46" s="95">
        <f>+'KFK MCH-Clinic Grant USD'!G45*'KFK MCH-Clinic Grant Rs.'!$D$11</f>
        <v>24500</v>
      </c>
      <c r="H46" s="95"/>
      <c r="I46" s="120"/>
      <c r="K46" s="146"/>
    </row>
    <row r="47" spans="1:11" ht="27.75" customHeight="1">
      <c r="A47" s="99"/>
      <c r="B47" s="131"/>
      <c r="C47" s="121"/>
      <c r="D47" s="151" t="s">
        <v>55</v>
      </c>
      <c r="E47" s="151"/>
      <c r="F47" s="115"/>
      <c r="G47" s="115"/>
      <c r="H47" s="104"/>
      <c r="I47" s="118"/>
      <c r="K47" s="146"/>
    </row>
    <row r="48" spans="1:11" ht="30" customHeight="1">
      <c r="A48" s="149" t="s">
        <v>25</v>
      </c>
      <c r="B48" s="150"/>
      <c r="C48" s="150"/>
      <c r="D48" s="150"/>
      <c r="E48" s="132"/>
      <c r="F48" s="133"/>
      <c r="G48" s="133"/>
      <c r="H48" s="134">
        <f>+H43+H14</f>
        <v>565110</v>
      </c>
      <c r="I48" s="135"/>
      <c r="K48" s="145"/>
    </row>
    <row r="49" spans="7:8" ht="15">
      <c r="G49" s="76"/>
      <c r="H49" s="77"/>
    </row>
  </sheetData>
  <mergeCells count="20">
    <mergeCell ref="A1:I1"/>
    <mergeCell ref="C36:D36"/>
    <mergeCell ref="C17:D17"/>
    <mergeCell ref="B43:D43"/>
    <mergeCell ref="C41:D41"/>
    <mergeCell ref="D42:E42"/>
    <mergeCell ref="A2:I2"/>
    <mergeCell ref="D16:E16"/>
    <mergeCell ref="A10:H10"/>
    <mergeCell ref="A8:I8"/>
    <mergeCell ref="A6:I6"/>
    <mergeCell ref="A5:I5"/>
    <mergeCell ref="A4:I4"/>
    <mergeCell ref="A48:D48"/>
    <mergeCell ref="D47:E47"/>
    <mergeCell ref="H13:I13"/>
    <mergeCell ref="C46:D46"/>
    <mergeCell ref="A13:D13"/>
    <mergeCell ref="C44:D44"/>
    <mergeCell ref="C45:D45"/>
  </mergeCells>
  <printOptions/>
  <pageMargins left="1.02" right="0.75" top="0.75" bottom="0.75" header="0.52" footer="0.5"/>
  <pageSetup fitToHeight="1" fitToWidth="1" orientation="portrait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workbookViewId="0" topLeftCell="A1">
      <selection activeCell="A10" sqref="A10:H10"/>
    </sheetView>
  </sheetViews>
  <sheetFormatPr defaultColWidth="9.00390625" defaultRowHeight="12.75"/>
  <cols>
    <col min="1" max="1" width="3.00390625" style="71" bestFit="1" customWidth="1"/>
    <col min="2" max="2" width="4.625" style="41" customWidth="1"/>
    <col min="3" max="3" width="5.00390625" style="72" customWidth="1"/>
    <col min="4" max="4" width="40.25390625" style="73" customWidth="1"/>
    <col min="5" max="5" width="13.875" style="74" customWidth="1"/>
    <col min="6" max="6" width="5.75390625" style="75" bestFit="1" customWidth="1"/>
    <col min="7" max="7" width="8.875" style="78" bestFit="1" customWidth="1"/>
    <col min="8" max="8" width="16.50390625" style="79" customWidth="1"/>
    <col min="9" max="10" width="2.50390625" style="41" customWidth="1"/>
    <col min="11" max="16384" width="11.00390625" style="41" customWidth="1"/>
  </cols>
  <sheetData>
    <row r="1" spans="1:9" s="2" customFormat="1" ht="18" customHeight="1">
      <c r="A1" s="148" t="s">
        <v>65</v>
      </c>
      <c r="B1" s="148"/>
      <c r="C1" s="148"/>
      <c r="D1" s="148"/>
      <c r="E1" s="148"/>
      <c r="F1" s="148"/>
      <c r="G1" s="148"/>
      <c r="H1" s="148"/>
      <c r="I1" s="148"/>
    </row>
    <row r="2" spans="1:9" s="2" customFormat="1" ht="18" customHeight="1">
      <c r="A2" s="148" t="s">
        <v>44</v>
      </c>
      <c r="B2" s="148"/>
      <c r="C2" s="148"/>
      <c r="D2" s="148"/>
      <c r="E2" s="148"/>
      <c r="F2" s="148"/>
      <c r="G2" s="148"/>
      <c r="H2" s="148"/>
      <c r="I2" s="148"/>
    </row>
    <row r="3" spans="1:8" s="2" customFormat="1" ht="9.75" customHeight="1">
      <c r="A3" s="43"/>
      <c r="B3" s="43"/>
      <c r="C3" s="43"/>
      <c r="D3" s="43"/>
      <c r="E3" s="43"/>
      <c r="F3" s="43"/>
      <c r="G3" s="43"/>
      <c r="H3" s="43"/>
    </row>
    <row r="4" spans="1:9" s="2" customFormat="1" ht="18" customHeight="1">
      <c r="A4" s="148" t="s">
        <v>58</v>
      </c>
      <c r="B4" s="148"/>
      <c r="C4" s="148"/>
      <c r="D4" s="148"/>
      <c r="E4" s="148"/>
      <c r="F4" s="148"/>
      <c r="G4" s="148"/>
      <c r="H4" s="148"/>
      <c r="I4" s="148"/>
    </row>
    <row r="5" spans="1:9" s="2" customFormat="1" ht="18" customHeight="1">
      <c r="A5" s="148" t="s">
        <v>59</v>
      </c>
      <c r="B5" s="148"/>
      <c r="C5" s="148"/>
      <c r="D5" s="148"/>
      <c r="E5" s="148"/>
      <c r="F5" s="148"/>
      <c r="G5" s="148"/>
      <c r="H5" s="148"/>
      <c r="I5" s="148"/>
    </row>
    <row r="6" spans="1:9" s="2" customFormat="1" ht="18" customHeight="1">
      <c r="A6" s="148" t="s">
        <v>60</v>
      </c>
      <c r="B6" s="148"/>
      <c r="C6" s="148"/>
      <c r="D6" s="148"/>
      <c r="E6" s="148"/>
      <c r="F6" s="148"/>
      <c r="G6" s="148"/>
      <c r="H6" s="148"/>
      <c r="I6" s="148"/>
    </row>
    <row r="7" spans="1:8" s="2" customFormat="1" ht="6.75" customHeight="1">
      <c r="A7" s="43"/>
      <c r="B7" s="43"/>
      <c r="C7" s="43"/>
      <c r="D7" s="43"/>
      <c r="E7" s="43"/>
      <c r="F7" s="43"/>
      <c r="G7" s="43"/>
      <c r="H7" s="43"/>
    </row>
    <row r="8" spans="1:9" s="2" customFormat="1" ht="18" customHeight="1">
      <c r="A8" s="148" t="s">
        <v>61</v>
      </c>
      <c r="B8" s="148"/>
      <c r="C8" s="148"/>
      <c r="D8" s="148"/>
      <c r="E8" s="148"/>
      <c r="F8" s="148"/>
      <c r="G8" s="148"/>
      <c r="H8" s="148"/>
      <c r="I8" s="148"/>
    </row>
    <row r="9" spans="1:9" s="2" customFormat="1" ht="7.5" customHeight="1">
      <c r="A9" s="43"/>
      <c r="B9" s="43"/>
      <c r="C9" s="43"/>
      <c r="D9" s="43"/>
      <c r="E9" s="43"/>
      <c r="F9" s="43"/>
      <c r="G9" s="43"/>
      <c r="H9" s="43"/>
      <c r="I9" s="43"/>
    </row>
    <row r="10" spans="1:8" s="2" customFormat="1" ht="18" customHeight="1">
      <c r="A10" s="148" t="s">
        <v>66</v>
      </c>
      <c r="B10" s="148"/>
      <c r="C10" s="148"/>
      <c r="D10" s="148"/>
      <c r="E10" s="148"/>
      <c r="F10" s="148"/>
      <c r="G10" s="148"/>
      <c r="H10" s="148"/>
    </row>
    <row r="11" spans="1:8" s="1" customFormat="1" ht="15.75">
      <c r="A11" s="10"/>
      <c r="B11" s="5"/>
      <c r="C11" s="3"/>
      <c r="D11" s="5"/>
      <c r="E11" s="4"/>
      <c r="F11" s="9"/>
      <c r="G11" s="44"/>
      <c r="H11" s="45"/>
    </row>
    <row r="12" spans="1:9" s="2" customFormat="1" ht="24" customHeight="1">
      <c r="A12" s="155" t="s">
        <v>6</v>
      </c>
      <c r="B12" s="155"/>
      <c r="C12" s="155"/>
      <c r="D12" s="155"/>
      <c r="E12" s="12" t="s">
        <v>56</v>
      </c>
      <c r="F12" s="13" t="s">
        <v>4</v>
      </c>
      <c r="G12" s="14" t="s">
        <v>24</v>
      </c>
      <c r="H12" s="152" t="s">
        <v>57</v>
      </c>
      <c r="I12" s="153"/>
    </row>
    <row r="13" spans="1:9" s="2" customFormat="1" ht="34.5" customHeight="1">
      <c r="A13" s="31" t="s">
        <v>38</v>
      </c>
      <c r="B13" s="32" t="s">
        <v>5</v>
      </c>
      <c r="C13" s="32"/>
      <c r="D13" s="33"/>
      <c r="E13" s="34"/>
      <c r="F13" s="35"/>
      <c r="G13" s="36"/>
      <c r="H13" s="137">
        <f>SUM(H14:H40)</f>
        <v>5683</v>
      </c>
      <c r="I13" s="37"/>
    </row>
    <row r="14" spans="1:9" s="2" customFormat="1" ht="17.25" customHeight="1">
      <c r="A14" s="15"/>
      <c r="B14" s="16" t="s">
        <v>35</v>
      </c>
      <c r="C14" s="17" t="s">
        <v>0</v>
      </c>
      <c r="D14" s="18"/>
      <c r="E14" s="19"/>
      <c r="F14" s="20"/>
      <c r="G14" s="21"/>
      <c r="H14" s="138">
        <v>1500</v>
      </c>
      <c r="I14" s="22"/>
    </row>
    <row r="15" spans="1:9" s="2" customFormat="1" ht="27" customHeight="1">
      <c r="A15" s="23"/>
      <c r="B15" s="24"/>
      <c r="C15" s="25"/>
      <c r="D15" s="160" t="s">
        <v>53</v>
      </c>
      <c r="E15" s="160"/>
      <c r="F15" s="26"/>
      <c r="G15" s="27"/>
      <c r="H15" s="139"/>
      <c r="I15" s="29"/>
    </row>
    <row r="16" spans="1:9" s="2" customFormat="1" ht="15">
      <c r="A16" s="15"/>
      <c r="B16" s="16" t="s">
        <v>36</v>
      </c>
      <c r="C16" s="158" t="s">
        <v>45</v>
      </c>
      <c r="D16" s="158"/>
      <c r="E16" s="19"/>
      <c r="F16" s="20"/>
      <c r="G16" s="21"/>
      <c r="H16" s="138">
        <f>SUM(G17:G34)</f>
        <v>3401</v>
      </c>
      <c r="I16" s="22"/>
    </row>
    <row r="17" spans="1:9" ht="15">
      <c r="A17" s="30"/>
      <c r="B17" s="11"/>
      <c r="C17" s="6">
        <v>2.1</v>
      </c>
      <c r="D17" s="46" t="s">
        <v>8</v>
      </c>
      <c r="E17" s="7">
        <v>210</v>
      </c>
      <c r="F17" s="47">
        <v>1</v>
      </c>
      <c r="G17" s="48">
        <f>+E17*F17</f>
        <v>210</v>
      </c>
      <c r="H17" s="140"/>
      <c r="I17" s="49"/>
    </row>
    <row r="18" spans="1:9" ht="15">
      <c r="A18" s="30"/>
      <c r="B18" s="11"/>
      <c r="C18" s="6">
        <v>2.2</v>
      </c>
      <c r="D18" s="46" t="s">
        <v>9</v>
      </c>
      <c r="E18" s="7">
        <v>70</v>
      </c>
      <c r="F18" s="47">
        <v>1</v>
      </c>
      <c r="G18" s="48">
        <f>+E18*F18</f>
        <v>70</v>
      </c>
      <c r="H18" s="140"/>
      <c r="I18" s="49"/>
    </row>
    <row r="19" spans="1:9" ht="15">
      <c r="A19" s="30"/>
      <c r="B19" s="11"/>
      <c r="C19" s="6">
        <v>2.3</v>
      </c>
      <c r="D19" s="46" t="s">
        <v>10</v>
      </c>
      <c r="E19" s="7">
        <f>+G19/2</f>
        <v>208.5</v>
      </c>
      <c r="F19" s="47">
        <v>2</v>
      </c>
      <c r="G19" s="48">
        <v>417</v>
      </c>
      <c r="H19" s="140"/>
      <c r="I19" s="49"/>
    </row>
    <row r="20" spans="1:9" ht="30">
      <c r="A20" s="30"/>
      <c r="B20" s="11"/>
      <c r="C20" s="6">
        <v>2.4</v>
      </c>
      <c r="D20" s="46" t="s">
        <v>3</v>
      </c>
      <c r="E20" s="7">
        <v>835</v>
      </c>
      <c r="F20" s="47">
        <v>1</v>
      </c>
      <c r="G20" s="48">
        <f aca="true" t="shared" si="0" ref="G20:G34">+E20*F20</f>
        <v>835</v>
      </c>
      <c r="H20" s="140"/>
      <c r="I20" s="49"/>
    </row>
    <row r="21" spans="1:9" ht="15">
      <c r="A21" s="30"/>
      <c r="B21" s="11"/>
      <c r="C21" s="6">
        <v>2.5</v>
      </c>
      <c r="D21" s="46" t="s">
        <v>11</v>
      </c>
      <c r="E21" s="7">
        <v>280</v>
      </c>
      <c r="F21" s="47">
        <v>1</v>
      </c>
      <c r="G21" s="48">
        <f t="shared" si="0"/>
        <v>280</v>
      </c>
      <c r="H21" s="140"/>
      <c r="I21" s="49"/>
    </row>
    <row r="22" spans="1:9" ht="15">
      <c r="A22" s="30"/>
      <c r="B22" s="11"/>
      <c r="C22" s="6">
        <v>2.6</v>
      </c>
      <c r="D22" s="46" t="s">
        <v>12</v>
      </c>
      <c r="E22" s="7">
        <v>280</v>
      </c>
      <c r="F22" s="47">
        <v>1</v>
      </c>
      <c r="G22" s="48">
        <f t="shared" si="0"/>
        <v>280</v>
      </c>
      <c r="H22" s="140"/>
      <c r="I22" s="49"/>
    </row>
    <row r="23" spans="1:9" ht="15">
      <c r="A23" s="30"/>
      <c r="B23" s="11"/>
      <c r="C23" s="6">
        <v>2.7</v>
      </c>
      <c r="D23" s="46" t="s">
        <v>13</v>
      </c>
      <c r="E23" s="7">
        <v>110</v>
      </c>
      <c r="F23" s="47">
        <v>2</v>
      </c>
      <c r="G23" s="48">
        <f t="shared" si="0"/>
        <v>220</v>
      </c>
      <c r="H23" s="140"/>
      <c r="I23" s="49"/>
    </row>
    <row r="24" spans="1:9" ht="15">
      <c r="A24" s="30"/>
      <c r="B24" s="11"/>
      <c r="C24" s="6">
        <v>2.8</v>
      </c>
      <c r="D24" s="46" t="s">
        <v>1</v>
      </c>
      <c r="E24" s="7">
        <v>347</v>
      </c>
      <c r="F24" s="47">
        <v>1</v>
      </c>
      <c r="G24" s="48">
        <f t="shared" si="0"/>
        <v>347</v>
      </c>
      <c r="H24" s="140"/>
      <c r="I24" s="49"/>
    </row>
    <row r="25" spans="1:9" ht="15">
      <c r="A25" s="30"/>
      <c r="B25" s="11"/>
      <c r="C25" s="6">
        <v>2.9</v>
      </c>
      <c r="D25" s="46" t="s">
        <v>14</v>
      </c>
      <c r="E25" s="7">
        <v>139</v>
      </c>
      <c r="F25" s="47">
        <v>1</v>
      </c>
      <c r="G25" s="48">
        <f t="shared" si="0"/>
        <v>139</v>
      </c>
      <c r="H25" s="140"/>
      <c r="I25" s="49"/>
    </row>
    <row r="26" spans="1:9" ht="15">
      <c r="A26" s="30"/>
      <c r="B26" s="11"/>
      <c r="C26" s="84" t="s">
        <v>62</v>
      </c>
      <c r="D26" s="46" t="s">
        <v>15</v>
      </c>
      <c r="E26" s="7">
        <v>35</v>
      </c>
      <c r="F26" s="47">
        <v>2</v>
      </c>
      <c r="G26" s="48">
        <f t="shared" si="0"/>
        <v>70</v>
      </c>
      <c r="H26" s="140"/>
      <c r="I26" s="49"/>
    </row>
    <row r="27" spans="1:9" ht="15">
      <c r="A27" s="30"/>
      <c r="B27" s="11"/>
      <c r="C27" s="8" t="s">
        <v>26</v>
      </c>
      <c r="D27" s="46" t="s">
        <v>16</v>
      </c>
      <c r="E27" s="7">
        <f>250/2</f>
        <v>125</v>
      </c>
      <c r="F27" s="47">
        <v>2</v>
      </c>
      <c r="G27" s="48">
        <f t="shared" si="0"/>
        <v>250</v>
      </c>
      <c r="H27" s="140"/>
      <c r="I27" s="49"/>
    </row>
    <row r="28" spans="1:9" ht="15">
      <c r="A28" s="30"/>
      <c r="B28" s="11"/>
      <c r="C28" s="8" t="s">
        <v>27</v>
      </c>
      <c r="D28" s="46" t="s">
        <v>17</v>
      </c>
      <c r="E28" s="7">
        <v>63</v>
      </c>
      <c r="F28" s="47">
        <v>2</v>
      </c>
      <c r="G28" s="48">
        <f t="shared" si="0"/>
        <v>126</v>
      </c>
      <c r="H28" s="140"/>
      <c r="I28" s="49"/>
    </row>
    <row r="29" spans="1:9" ht="15">
      <c r="A29" s="30"/>
      <c r="B29" s="11"/>
      <c r="C29" s="8" t="s">
        <v>28</v>
      </c>
      <c r="D29" s="46" t="s">
        <v>18</v>
      </c>
      <c r="E29" s="7">
        <v>0.7</v>
      </c>
      <c r="F29" s="47">
        <v>50</v>
      </c>
      <c r="G29" s="48">
        <f t="shared" si="0"/>
        <v>35</v>
      </c>
      <c r="H29" s="140"/>
      <c r="I29" s="49"/>
    </row>
    <row r="30" spans="1:9" ht="15">
      <c r="A30" s="30"/>
      <c r="B30" s="11"/>
      <c r="C30" s="8" t="s">
        <v>29</v>
      </c>
      <c r="D30" s="46" t="s">
        <v>19</v>
      </c>
      <c r="E30" s="7">
        <v>3</v>
      </c>
      <c r="F30" s="47">
        <v>4</v>
      </c>
      <c r="G30" s="48">
        <f t="shared" si="0"/>
        <v>12</v>
      </c>
      <c r="H30" s="140"/>
      <c r="I30" s="49"/>
    </row>
    <row r="31" spans="1:9" ht="15">
      <c r="A31" s="30"/>
      <c r="B31" s="11"/>
      <c r="C31" s="8" t="s">
        <v>30</v>
      </c>
      <c r="D31" s="46" t="s">
        <v>20</v>
      </c>
      <c r="E31" s="7">
        <v>3</v>
      </c>
      <c r="F31" s="47">
        <v>4</v>
      </c>
      <c r="G31" s="48">
        <f t="shared" si="0"/>
        <v>12</v>
      </c>
      <c r="H31" s="140"/>
      <c r="I31" s="49"/>
    </row>
    <row r="32" spans="1:9" ht="15">
      <c r="A32" s="30"/>
      <c r="B32" s="11"/>
      <c r="C32" s="8" t="s">
        <v>31</v>
      </c>
      <c r="D32" s="46" t="s">
        <v>21</v>
      </c>
      <c r="E32" s="7">
        <v>3</v>
      </c>
      <c r="F32" s="47">
        <v>4</v>
      </c>
      <c r="G32" s="48">
        <f t="shared" si="0"/>
        <v>12</v>
      </c>
      <c r="H32" s="140"/>
      <c r="I32" s="49"/>
    </row>
    <row r="33" spans="1:9" ht="15">
      <c r="A33" s="30"/>
      <c r="B33" s="11"/>
      <c r="C33" s="8" t="s">
        <v>32</v>
      </c>
      <c r="D33" s="46" t="s">
        <v>22</v>
      </c>
      <c r="E33" s="7">
        <f>56/2</f>
        <v>28</v>
      </c>
      <c r="F33" s="47">
        <v>2</v>
      </c>
      <c r="G33" s="48">
        <f t="shared" si="0"/>
        <v>56</v>
      </c>
      <c r="H33" s="140"/>
      <c r="I33" s="49"/>
    </row>
    <row r="34" spans="1:9" ht="15">
      <c r="A34" s="23"/>
      <c r="B34" s="50"/>
      <c r="C34" s="8" t="s">
        <v>33</v>
      </c>
      <c r="D34" s="51" t="s">
        <v>23</v>
      </c>
      <c r="E34" s="28">
        <v>3</v>
      </c>
      <c r="F34" s="52">
        <v>10</v>
      </c>
      <c r="G34" s="53">
        <f t="shared" si="0"/>
        <v>30</v>
      </c>
      <c r="H34" s="139"/>
      <c r="I34" s="54"/>
    </row>
    <row r="35" spans="1:9" ht="15">
      <c r="A35" s="15"/>
      <c r="B35" s="16" t="s">
        <v>37</v>
      </c>
      <c r="C35" s="158" t="s">
        <v>7</v>
      </c>
      <c r="D35" s="158"/>
      <c r="E35" s="19"/>
      <c r="F35" s="55"/>
      <c r="G35" s="56"/>
      <c r="H35" s="138">
        <f>SUM(G36:G39)</f>
        <v>461</v>
      </c>
      <c r="I35" s="57"/>
    </row>
    <row r="36" spans="1:9" ht="15">
      <c r="A36" s="30"/>
      <c r="B36" s="11"/>
      <c r="C36" s="58">
        <v>3.1</v>
      </c>
      <c r="D36" s="46" t="s">
        <v>49</v>
      </c>
      <c r="E36" s="7">
        <v>111</v>
      </c>
      <c r="F36" s="47">
        <v>1</v>
      </c>
      <c r="G36" s="48">
        <v>111</v>
      </c>
      <c r="H36" s="140"/>
      <c r="I36" s="49"/>
    </row>
    <row r="37" spans="1:9" ht="15">
      <c r="A37" s="30"/>
      <c r="B37" s="11"/>
      <c r="C37" s="6">
        <v>3.2</v>
      </c>
      <c r="D37" s="46" t="s">
        <v>50</v>
      </c>
      <c r="E37" s="7">
        <v>70</v>
      </c>
      <c r="F37" s="47">
        <v>1</v>
      </c>
      <c r="G37" s="48">
        <v>70</v>
      </c>
      <c r="H37" s="140"/>
      <c r="I37" s="49"/>
    </row>
    <row r="38" spans="1:9" ht="15">
      <c r="A38" s="30"/>
      <c r="B38" s="11"/>
      <c r="C38" s="6">
        <v>3.3</v>
      </c>
      <c r="D38" s="46" t="s">
        <v>51</v>
      </c>
      <c r="E38" s="7">
        <v>35</v>
      </c>
      <c r="F38" s="47">
        <v>4</v>
      </c>
      <c r="G38" s="48">
        <f>+E38*4</f>
        <v>140</v>
      </c>
      <c r="H38" s="140"/>
      <c r="I38" s="49"/>
    </row>
    <row r="39" spans="1:9" ht="15">
      <c r="A39" s="23"/>
      <c r="B39" s="50"/>
      <c r="C39" s="25">
        <v>3.4</v>
      </c>
      <c r="D39" s="51" t="s">
        <v>52</v>
      </c>
      <c r="E39" s="28">
        <v>140</v>
      </c>
      <c r="F39" s="52">
        <v>1</v>
      </c>
      <c r="G39" s="53">
        <f>+E39*F39</f>
        <v>140</v>
      </c>
      <c r="H39" s="141"/>
      <c r="I39" s="54"/>
    </row>
    <row r="40" spans="1:9" ht="15">
      <c r="A40" s="15"/>
      <c r="B40" s="16" t="s">
        <v>34</v>
      </c>
      <c r="C40" s="158" t="s">
        <v>46</v>
      </c>
      <c r="D40" s="158"/>
      <c r="E40" s="59"/>
      <c r="F40" s="60"/>
      <c r="G40" s="56"/>
      <c r="H40" s="138">
        <v>321</v>
      </c>
      <c r="I40" s="57"/>
    </row>
    <row r="41" spans="1:9" ht="26.25" customHeight="1">
      <c r="A41" s="23"/>
      <c r="B41" s="24"/>
      <c r="C41" s="61"/>
      <c r="D41" s="160" t="s">
        <v>54</v>
      </c>
      <c r="E41" s="160"/>
      <c r="F41" s="62"/>
      <c r="G41" s="53"/>
      <c r="H41" s="139"/>
      <c r="I41" s="54"/>
    </row>
    <row r="42" spans="1:9" ht="30.75" customHeight="1">
      <c r="A42" s="31" t="s">
        <v>39</v>
      </c>
      <c r="B42" s="159" t="s">
        <v>2</v>
      </c>
      <c r="C42" s="159"/>
      <c r="D42" s="159"/>
      <c r="E42" s="34"/>
      <c r="F42" s="38"/>
      <c r="G42" s="39"/>
      <c r="H42" s="142">
        <f>SUM(G43:G45)</f>
        <v>2390</v>
      </c>
      <c r="I42" s="40"/>
    </row>
    <row r="43" spans="1:9" ht="15">
      <c r="A43" s="42"/>
      <c r="B43" s="63" t="s">
        <v>40</v>
      </c>
      <c r="C43" s="165" t="s">
        <v>43</v>
      </c>
      <c r="D43" s="165"/>
      <c r="E43" s="64"/>
      <c r="F43" s="65"/>
      <c r="G43" s="66">
        <f>20*12</f>
        <v>240</v>
      </c>
      <c r="H43" s="143"/>
      <c r="I43" s="67"/>
    </row>
    <row r="44" spans="1:9" ht="15">
      <c r="A44" s="42"/>
      <c r="B44" s="63" t="s">
        <v>41</v>
      </c>
      <c r="C44" s="165" t="s">
        <v>48</v>
      </c>
      <c r="D44" s="165"/>
      <c r="E44" s="66"/>
      <c r="F44" s="65"/>
      <c r="G44" s="66">
        <f>150*12</f>
        <v>1800</v>
      </c>
      <c r="H44" s="143"/>
      <c r="I44" s="67"/>
    </row>
    <row r="45" spans="1:9" ht="15">
      <c r="A45" s="15"/>
      <c r="B45" s="68" t="s">
        <v>42</v>
      </c>
      <c r="C45" s="164" t="s">
        <v>47</v>
      </c>
      <c r="D45" s="164"/>
      <c r="E45" s="56"/>
      <c r="F45" s="60"/>
      <c r="G45" s="56">
        <v>350</v>
      </c>
      <c r="H45" s="138"/>
      <c r="I45" s="57"/>
    </row>
    <row r="46" spans="1:9" ht="27.75" customHeight="1">
      <c r="A46" s="23"/>
      <c r="B46" s="69"/>
      <c r="C46" s="70"/>
      <c r="D46" s="163" t="s">
        <v>55</v>
      </c>
      <c r="E46" s="163"/>
      <c r="F46" s="62"/>
      <c r="G46" s="53"/>
      <c r="H46" s="139"/>
      <c r="I46" s="54"/>
    </row>
    <row r="47" spans="1:9" ht="30" customHeight="1">
      <c r="A47" s="161" t="s">
        <v>25</v>
      </c>
      <c r="B47" s="162"/>
      <c r="C47" s="162"/>
      <c r="D47" s="162"/>
      <c r="E47" s="80"/>
      <c r="F47" s="81"/>
      <c r="G47" s="82"/>
      <c r="H47" s="144">
        <f>+H42+H13</f>
        <v>8073</v>
      </c>
      <c r="I47" s="83"/>
    </row>
    <row r="48" spans="7:8" ht="15">
      <c r="G48" s="76"/>
      <c r="H48" s="77"/>
    </row>
  </sheetData>
  <mergeCells count="20">
    <mergeCell ref="A6:I6"/>
    <mergeCell ref="A5:I5"/>
    <mergeCell ref="A4:I4"/>
    <mergeCell ref="A47:D47"/>
    <mergeCell ref="D46:E46"/>
    <mergeCell ref="H12:I12"/>
    <mergeCell ref="C45:D45"/>
    <mergeCell ref="A12:D12"/>
    <mergeCell ref="C43:D43"/>
    <mergeCell ref="C44:D44"/>
    <mergeCell ref="A1:I1"/>
    <mergeCell ref="C35:D35"/>
    <mergeCell ref="C16:D16"/>
    <mergeCell ref="B42:D42"/>
    <mergeCell ref="C40:D40"/>
    <mergeCell ref="D41:E41"/>
    <mergeCell ref="A2:I2"/>
    <mergeCell ref="D15:E15"/>
    <mergeCell ref="A10:H10"/>
    <mergeCell ref="A8:I8"/>
  </mergeCells>
  <printOptions/>
  <pageMargins left="1.02" right="0.75" top="0.75" bottom="0.75" header="0.52" footer="0.5"/>
  <pageSetup fitToHeight="1" fitToWidth="1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Egger</dc:creator>
  <cp:keywords/>
  <dc:description/>
  <cp:lastModifiedBy>Gargantubrain 2</cp:lastModifiedBy>
  <cp:lastPrinted>2007-02-27T17:40:59Z</cp:lastPrinted>
  <dcterms:created xsi:type="dcterms:W3CDTF">2006-10-18T20:24:04Z</dcterms:created>
  <dcterms:modified xsi:type="dcterms:W3CDTF">2007-04-17T16:26:11Z</dcterms:modified>
  <cp:category/>
  <cp:version/>
  <cp:contentType/>
  <cp:contentStatus/>
</cp:coreProperties>
</file>